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r\Documents\Budget and Finance\Budgets\"/>
    </mc:Choice>
  </mc:AlternateContent>
  <xr:revisionPtr revIDLastSave="0" documentId="13_ncr:1_{7232F2F7-4803-485A-85C4-AEE699EF48F0}" xr6:coauthVersionLast="47" xr6:coauthVersionMax="47" xr10:uidLastSave="{00000000-0000-0000-0000-000000000000}"/>
  <bookViews>
    <workbookView xWindow="-108" yWindow="-108" windowWidth="23256" windowHeight="12456" xr2:uid="{E7BECF23-C0B4-413B-BEBA-A8E0F3336B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1" l="1"/>
  <c r="F79" i="1"/>
  <c r="H70" i="1"/>
  <c r="I70" i="1" s="1"/>
  <c r="H68" i="1"/>
  <c r="I68" i="1" s="1"/>
  <c r="H66" i="1"/>
  <c r="I66" i="1" s="1"/>
  <c r="H64" i="1"/>
  <c r="I58" i="1"/>
  <c r="H57" i="1"/>
  <c r="I57" i="1" s="1"/>
  <c r="H56" i="1"/>
  <c r="H54" i="1"/>
  <c r="H53" i="1"/>
  <c r="I53" i="1" s="1"/>
  <c r="I52" i="1"/>
  <c r="H47" i="1"/>
  <c r="I47" i="1" s="1"/>
  <c r="H42" i="1"/>
  <c r="H40" i="1"/>
  <c r="I40" i="1" s="1"/>
  <c r="H38" i="1"/>
  <c r="H37" i="1"/>
  <c r="H36" i="1"/>
  <c r="H34" i="1"/>
  <c r="H30" i="1"/>
  <c r="H28" i="1"/>
  <c r="I28" i="1" s="1"/>
  <c r="H24" i="1"/>
  <c r="H23" i="1"/>
  <c r="H21" i="1"/>
  <c r="H19" i="1"/>
  <c r="H17" i="1"/>
  <c r="H15" i="1"/>
  <c r="H14" i="1"/>
  <c r="H12" i="1"/>
  <c r="H10" i="1"/>
  <c r="H8" i="1"/>
  <c r="H6" i="1"/>
  <c r="I6" i="1" s="1"/>
  <c r="H5" i="1"/>
  <c r="I36" i="1"/>
  <c r="I30" i="1"/>
  <c r="I19" i="1"/>
  <c r="I14" i="1"/>
  <c r="I12" i="1"/>
  <c r="I5" i="1"/>
  <c r="J78" i="1"/>
  <c r="J32" i="1"/>
  <c r="K32" i="1" s="1"/>
  <c r="I55" i="1"/>
  <c r="I74" i="1"/>
  <c r="I72" i="1"/>
  <c r="I64" i="1"/>
  <c r="I54" i="1"/>
  <c r="I51" i="1"/>
  <c r="I45" i="1"/>
  <c r="I38" i="1"/>
  <c r="I37" i="1"/>
  <c r="I41" i="1"/>
  <c r="I34" i="1"/>
  <c r="I26" i="1"/>
  <c r="I24" i="1"/>
  <c r="I23" i="1"/>
  <c r="I21" i="1"/>
  <c r="I15" i="1"/>
  <c r="I10" i="1"/>
  <c r="I76" i="1"/>
  <c r="I71" i="1"/>
  <c r="I62" i="1"/>
  <c r="I60" i="1"/>
  <c r="I56" i="1"/>
  <c r="I44" i="1"/>
  <c r="I43" i="1"/>
  <c r="I42" i="1"/>
  <c r="E78" i="1"/>
  <c r="F78" i="1"/>
  <c r="G78" i="1" s="1"/>
  <c r="G76" i="1"/>
  <c r="G74" i="1"/>
  <c r="G72" i="1"/>
  <c r="G71" i="1"/>
  <c r="G70" i="1"/>
  <c r="G68" i="1"/>
  <c r="G66" i="1"/>
  <c r="G64" i="1"/>
  <c r="G62" i="1"/>
  <c r="G60" i="1"/>
  <c r="G58" i="1"/>
  <c r="G57" i="1"/>
  <c r="G56" i="1"/>
  <c r="G54" i="1"/>
  <c r="G53" i="1"/>
  <c r="G52" i="1"/>
  <c r="G51" i="1"/>
  <c r="G49" i="1"/>
  <c r="G47" i="1"/>
  <c r="G45" i="1"/>
  <c r="G44" i="1"/>
  <c r="G43" i="1"/>
  <c r="G42" i="1"/>
  <c r="G41" i="1"/>
  <c r="G40" i="1"/>
  <c r="G39" i="1"/>
  <c r="G38" i="1"/>
  <c r="G37" i="1"/>
  <c r="G36" i="1"/>
  <c r="G34" i="1"/>
  <c r="E32" i="1"/>
  <c r="F32" i="1"/>
  <c r="G32" i="1" s="1"/>
  <c r="I8" i="1"/>
  <c r="I17" i="1"/>
  <c r="G30" i="1"/>
  <c r="G6" i="1"/>
  <c r="G8" i="1"/>
  <c r="G10" i="1"/>
  <c r="G12" i="1"/>
  <c r="G14" i="1"/>
  <c r="G15" i="1"/>
  <c r="G17" i="1"/>
  <c r="G19" i="1"/>
  <c r="G21" i="1"/>
  <c r="G23" i="1"/>
  <c r="G24" i="1"/>
  <c r="G26" i="1"/>
  <c r="G28" i="1"/>
  <c r="G5" i="1"/>
  <c r="I78" i="1" l="1"/>
  <c r="J79" i="1"/>
  <c r="K78" i="1"/>
  <c r="H78" i="1"/>
  <c r="H32" i="1"/>
  <c r="I32" i="1"/>
  <c r="E36" i="1"/>
  <c r="E37" i="1"/>
  <c r="E38" i="1"/>
  <c r="E39" i="1"/>
  <c r="E40" i="1"/>
  <c r="E41" i="1"/>
  <c r="E42" i="1"/>
  <c r="E43" i="1"/>
  <c r="E44" i="1"/>
  <c r="E45" i="1"/>
  <c r="E47" i="1"/>
  <c r="E49" i="1"/>
  <c r="E51" i="1"/>
  <c r="E52" i="1"/>
  <c r="E53" i="1"/>
  <c r="E54" i="1"/>
  <c r="E56" i="1"/>
  <c r="E57" i="1"/>
  <c r="E58" i="1"/>
  <c r="E60" i="1"/>
  <c r="E62" i="1"/>
  <c r="E64" i="1"/>
  <c r="E66" i="1"/>
  <c r="E68" i="1"/>
  <c r="E70" i="1"/>
  <c r="E71" i="1"/>
  <c r="E72" i="1"/>
  <c r="E74" i="1"/>
  <c r="E76" i="1"/>
  <c r="E34" i="1"/>
  <c r="E6" i="1"/>
  <c r="E8" i="1"/>
  <c r="E10" i="1"/>
  <c r="E12" i="1"/>
  <c r="E14" i="1"/>
  <c r="E15" i="1"/>
  <c r="E17" i="1"/>
  <c r="E19" i="1"/>
  <c r="E21" i="1"/>
  <c r="E23" i="1"/>
  <c r="E24" i="1"/>
  <c r="E26" i="1"/>
  <c r="E28" i="1"/>
  <c r="E30" i="1"/>
  <c r="E5" i="1"/>
  <c r="D32" i="1"/>
  <c r="D78" i="1" l="1"/>
  <c r="D79" i="1" l="1"/>
</calcChain>
</file>

<file path=xl/sharedStrings.xml><?xml version="1.0" encoding="utf-8"?>
<sst xmlns="http://schemas.openxmlformats.org/spreadsheetml/2006/main" count="207" uniqueCount="81">
  <si>
    <t>Town of Glen Ridge</t>
  </si>
  <si>
    <t>Category</t>
  </si>
  <si>
    <t>TOTAL REVENUE</t>
  </si>
  <si>
    <t>TOTAL EXPENSES</t>
  </si>
  <si>
    <t>% Actual/Budget</t>
  </si>
  <si>
    <t>REVENUE</t>
  </si>
  <si>
    <t xml:space="preserve"> </t>
  </si>
  <si>
    <t>NET INCOME</t>
  </si>
  <si>
    <t>Budget</t>
  </si>
  <si>
    <t>Account</t>
  </si>
  <si>
    <t>First Local Option Fuel Tax</t>
  </si>
  <si>
    <t>Second (New) Local Option Fuel Tax</t>
  </si>
  <si>
    <t>Local Government Infrastructure Surtax</t>
  </si>
  <si>
    <t>Account Name</t>
  </si>
  <si>
    <t>Franchise Fee - Electricity</t>
  </si>
  <si>
    <t>Utility Service Tax - Electricity</t>
  </si>
  <si>
    <t>Communications Services Tax</t>
  </si>
  <si>
    <t>Building Permits</t>
  </si>
  <si>
    <t>Occupational Licenses - Glen Ridge</t>
  </si>
  <si>
    <t xml:space="preserve">Countywide Occupational Licenses </t>
  </si>
  <si>
    <t>State Revenue Sharing - Proceeds</t>
  </si>
  <si>
    <t>State Rev Sharing - Local Govt 1/2 Cent Sales Tax</t>
  </si>
  <si>
    <t>Service Charge - Garbage/Solid Waste</t>
  </si>
  <si>
    <t>Interest</t>
  </si>
  <si>
    <t>Other Miscellaneous Revenue: Lien Search; Code Fines</t>
  </si>
  <si>
    <t>Executive: Town Manager</t>
  </si>
  <si>
    <t>Financial and Administrative: Unemployment Taxes</t>
  </si>
  <si>
    <t>Financial and Administrative: Payroll Taxes</t>
  </si>
  <si>
    <t>Financial and Administrative: Accounting/Audit</t>
  </si>
  <si>
    <t>Financial and Administrative: Travel, Per Diem Expense</t>
  </si>
  <si>
    <t>Financial and Administrative: Telephone</t>
  </si>
  <si>
    <t>Financial and Administrative: Electric Town Hall</t>
  </si>
  <si>
    <t>Financial and Administrative: Bank Fees</t>
  </si>
  <si>
    <t>Financial and Administrative: Printing</t>
  </si>
  <si>
    <t>Financial and Administrative: Office Expense</t>
  </si>
  <si>
    <t xml:space="preserve">Financial and Administrative: Dues </t>
  </si>
  <si>
    <t>Legal Counsel</t>
  </si>
  <si>
    <t>Comprehensive Planning</t>
  </si>
  <si>
    <t>Other Gen Govt Svcs: Mayor Discretionary Fund</t>
  </si>
  <si>
    <t>Other Gen Govt Svcs: Advertising</t>
  </si>
  <si>
    <t>Other Gen Govt Svcs: Insurance General</t>
  </si>
  <si>
    <t>Other Gen Govt Svcs: Maintenance Town Hall</t>
  </si>
  <si>
    <t xml:space="preserve">Protective Inspections: Building Official </t>
  </si>
  <si>
    <t>Garbage/Solid Waste Control Services</t>
  </si>
  <si>
    <t>Water-Sewer Combination Services</t>
  </si>
  <si>
    <t>Conservation and Resources Mgt: Aquatic Control</t>
  </si>
  <si>
    <t>Flood Control/Stormwater Mgt: NPDES</t>
  </si>
  <si>
    <t>Road and Street Facilities: Street Lighting</t>
  </si>
  <si>
    <t>Road and Street Facilities: Road/Street Maintenance</t>
  </si>
  <si>
    <t>Road and Street Facilities: Drainage-Repairs Maintenance</t>
  </si>
  <si>
    <t>Parks and Recreation</t>
  </si>
  <si>
    <t>Special Events</t>
  </si>
  <si>
    <t>Protective Inspections: Code Enforcement</t>
  </si>
  <si>
    <t>Emergency and Disaster Relief Services</t>
  </si>
  <si>
    <t>Protective Inspections: Dept BDR Permit Surcharge</t>
  </si>
  <si>
    <t>Number*</t>
  </si>
  <si>
    <t>Actual To Date</t>
  </si>
  <si>
    <t>Protective Inspections</t>
  </si>
  <si>
    <t>PROPOSED</t>
  </si>
  <si>
    <t>NOTES</t>
  </si>
  <si>
    <t>State Estimate</t>
  </si>
  <si>
    <t>Other permits, fees, special assessments</t>
  </si>
  <si>
    <t>Monthly</t>
  </si>
  <si>
    <t>Projected</t>
  </si>
  <si>
    <t>EOY</t>
  </si>
  <si>
    <t>EXPENSE</t>
  </si>
  <si>
    <t>FY 23-24 Budget Worksheet</t>
  </si>
  <si>
    <t>FY 22-23</t>
  </si>
  <si>
    <t>2023-24</t>
  </si>
  <si>
    <t>FPL Estimate-Mitrione</t>
  </si>
  <si>
    <t>.</t>
  </si>
  <si>
    <t>State Estimate 7/17</t>
  </si>
  <si>
    <t>State Estimate 7/21</t>
  </si>
  <si>
    <t>as of 7/31</t>
  </si>
  <si>
    <t>AUG-SEP</t>
  </si>
  <si>
    <t>Grau Audit</t>
  </si>
  <si>
    <t>FMIT Estimated increase</t>
  </si>
  <si>
    <t>Infrastructure funds expenditures</t>
  </si>
  <si>
    <t>Hurricane cleanup</t>
  </si>
  <si>
    <t>Emergency road repairs</t>
  </si>
  <si>
    <t>80% of permit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</si>
</sst>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165" fontId="2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0" fontId="3" fillId="0" borderId="0" xfId="0" applyFont="1"/>
    <xf numFmtId="164" fontId="4" fillId="0" borderId="0" xfId="0" applyNumberFormat="1" applyFont="1"/>
    <xf numFmtId="10" fontId="4" fillId="0" borderId="0" xfId="0" applyNumberFormat="1" applyFont="1"/>
    <xf numFmtId="164" fontId="3" fillId="0" borderId="0" xfId="0" applyNumberFormat="1" applyFont="1"/>
    <xf numFmtId="0" fontId="4" fillId="2" borderId="10" xfId="0" applyFont="1" applyFill="1" applyBorder="1"/>
    <xf numFmtId="165" fontId="4" fillId="0" borderId="3" xfId="0" applyNumberFormat="1" applyFont="1" applyBorder="1"/>
    <xf numFmtId="0" fontId="3" fillId="0" borderId="3" xfId="0" applyFont="1" applyBorder="1"/>
    <xf numFmtId="164" fontId="3" fillId="5" borderId="2" xfId="0" applyNumberFormat="1" applyFont="1" applyFill="1" applyBorder="1"/>
    <xf numFmtId="164" fontId="6" fillId="6" borderId="2" xfId="0" applyNumberFormat="1" applyFont="1" applyFill="1" applyBorder="1"/>
    <xf numFmtId="164" fontId="6" fillId="7" borderId="3" xfId="0" applyNumberFormat="1" applyFont="1" applyFill="1" applyBorder="1"/>
    <xf numFmtId="0" fontId="3" fillId="0" borderId="5" xfId="0" applyFont="1" applyBorder="1"/>
    <xf numFmtId="165" fontId="4" fillId="0" borderId="4" xfId="0" applyNumberFormat="1" applyFont="1" applyBorder="1"/>
    <xf numFmtId="0" fontId="3" fillId="0" borderId="4" xfId="0" applyFont="1" applyBorder="1"/>
    <xf numFmtId="164" fontId="3" fillId="5" borderId="1" xfId="0" applyNumberFormat="1" applyFont="1" applyFill="1" applyBorder="1"/>
    <xf numFmtId="165" fontId="4" fillId="0" borderId="1" xfId="0" applyNumberFormat="1" applyFont="1" applyBorder="1"/>
    <xf numFmtId="0" fontId="4" fillId="2" borderId="4" xfId="0" applyFont="1" applyFill="1" applyBorder="1"/>
    <xf numFmtId="10" fontId="4" fillId="2" borderId="5" xfId="0" applyNumberFormat="1" applyFont="1" applyFill="1" applyBorder="1" applyAlignment="1">
      <alignment horizontal="center"/>
    </xf>
    <xf numFmtId="165" fontId="4" fillId="3" borderId="4" xfId="0" applyNumberFormat="1" applyFont="1" applyFill="1" applyBorder="1"/>
    <xf numFmtId="0" fontId="3" fillId="3" borderId="4" xfId="0" applyFont="1" applyFill="1" applyBorder="1"/>
    <xf numFmtId="10" fontId="3" fillId="3" borderId="5" xfId="0" applyNumberFormat="1" applyFont="1" applyFill="1" applyBorder="1"/>
    <xf numFmtId="0" fontId="6" fillId="0" borderId="4" xfId="0" applyFont="1" applyBorder="1"/>
    <xf numFmtId="164" fontId="3" fillId="0" borderId="5" xfId="0" applyNumberFormat="1" applyFont="1" applyBorder="1"/>
    <xf numFmtId="0" fontId="3" fillId="2" borderId="5" xfId="0" applyFont="1" applyFill="1" applyBorder="1"/>
    <xf numFmtId="165" fontId="4" fillId="0" borderId="0" xfId="0" applyNumberFormat="1" applyFont="1"/>
    <xf numFmtId="10" fontId="3" fillId="0" borderId="0" xfId="0" applyNumberFormat="1" applyFont="1"/>
    <xf numFmtId="0" fontId="3" fillId="3" borderId="3" xfId="0" applyFont="1" applyFill="1" applyBorder="1"/>
    <xf numFmtId="0" fontId="6" fillId="3" borderId="3" xfId="0" applyFont="1" applyFill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5" xfId="0" applyFont="1" applyBorder="1"/>
    <xf numFmtId="0" fontId="10" fillId="2" borderId="5" xfId="0" applyFont="1" applyFill="1" applyBorder="1" applyAlignment="1">
      <alignment horizontal="center"/>
    </xf>
    <xf numFmtId="0" fontId="11" fillId="4" borderId="11" xfId="0" applyFont="1" applyFill="1" applyBorder="1"/>
    <xf numFmtId="165" fontId="11" fillId="4" borderId="12" xfId="0" applyNumberFormat="1" applyFont="1" applyFill="1" applyBorder="1"/>
    <xf numFmtId="0" fontId="11" fillId="4" borderId="13" xfId="0" applyFont="1" applyFill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164" fontId="6" fillId="0" borderId="1" xfId="0" applyNumberFormat="1" applyFont="1" applyBorder="1"/>
    <xf numFmtId="164" fontId="6" fillId="0" borderId="4" xfId="0" applyNumberFormat="1" applyFont="1" applyBorder="1"/>
    <xf numFmtId="164" fontId="4" fillId="5" borderId="6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4" fillId="2" borderId="4" xfId="0" applyNumberFormat="1" applyFont="1" applyFill="1" applyBorder="1"/>
    <xf numFmtId="164" fontId="4" fillId="2" borderId="1" xfId="0" applyNumberFormat="1" applyFont="1" applyFill="1" applyBorder="1"/>
    <xf numFmtId="164" fontId="4" fillId="2" borderId="18" xfId="0" applyNumberFormat="1" applyFont="1" applyFill="1" applyBorder="1"/>
    <xf numFmtId="10" fontId="3" fillId="2" borderId="16" xfId="0" applyNumberFormat="1" applyFont="1" applyFill="1" applyBorder="1"/>
    <xf numFmtId="164" fontId="3" fillId="2" borderId="1" xfId="0" applyNumberFormat="1" applyFont="1" applyFill="1" applyBorder="1"/>
    <xf numFmtId="164" fontId="7" fillId="2" borderId="19" xfId="0" applyNumberFormat="1" applyFont="1" applyFill="1" applyBorder="1"/>
    <xf numFmtId="0" fontId="11" fillId="4" borderId="15" xfId="0" applyFont="1" applyFill="1" applyBorder="1"/>
    <xf numFmtId="165" fontId="11" fillId="4" borderId="0" xfId="0" applyNumberFormat="1" applyFont="1" applyFill="1"/>
    <xf numFmtId="0" fontId="11" fillId="4" borderId="8" xfId="0" applyFont="1" applyFill="1" applyBorder="1"/>
    <xf numFmtId="0" fontId="9" fillId="0" borderId="10" xfId="0" applyFont="1" applyBorder="1"/>
    <xf numFmtId="0" fontId="4" fillId="5" borderId="6" xfId="0" applyFont="1" applyFill="1" applyBorder="1"/>
    <xf numFmtId="165" fontId="4" fillId="5" borderId="6" xfId="0" applyNumberFormat="1" applyFont="1" applyFill="1" applyBorder="1" applyAlignment="1">
      <alignment horizontal="center"/>
    </xf>
    <xf numFmtId="10" fontId="4" fillId="5" borderId="6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164" fontId="4" fillId="8" borderId="20" xfId="0" applyNumberFormat="1" applyFont="1" applyFill="1" applyBorder="1" applyAlignment="1">
      <alignment horizontal="center"/>
    </xf>
    <xf numFmtId="166" fontId="3" fillId="3" borderId="2" xfId="0" applyNumberFormat="1" applyFont="1" applyFill="1" applyBorder="1"/>
    <xf numFmtId="164" fontId="10" fillId="5" borderId="17" xfId="0" applyNumberFormat="1" applyFont="1" applyFill="1" applyBorder="1"/>
    <xf numFmtId="164" fontId="4" fillId="4" borderId="2" xfId="0" applyNumberFormat="1" applyFont="1" applyFill="1" applyBorder="1"/>
    <xf numFmtId="164" fontId="10" fillId="5" borderId="18" xfId="0" applyNumberFormat="1" applyFont="1" applyFill="1" applyBorder="1"/>
    <xf numFmtId="164" fontId="4" fillId="5" borderId="18" xfId="0" applyNumberFormat="1" applyFont="1" applyFill="1" applyBorder="1"/>
    <xf numFmtId="164" fontId="4" fillId="0" borderId="18" xfId="0" applyNumberFormat="1" applyFont="1" applyBorder="1"/>
    <xf numFmtId="0" fontId="4" fillId="3" borderId="18" xfId="0" applyFont="1" applyFill="1" applyBorder="1"/>
    <xf numFmtId="0" fontId="4" fillId="3" borderId="3" xfId="0" applyFont="1" applyFill="1" applyBorder="1"/>
    <xf numFmtId="0" fontId="4" fillId="0" borderId="18" xfId="0" applyFont="1" applyBorder="1"/>
    <xf numFmtId="164" fontId="2" fillId="0" borderId="0" xfId="0" applyNumberFormat="1" applyFont="1"/>
    <xf numFmtId="10" fontId="4" fillId="2" borderId="18" xfId="0" applyNumberFormat="1" applyFont="1" applyFill="1" applyBorder="1"/>
    <xf numFmtId="164" fontId="4" fillId="9" borderId="1" xfId="0" applyNumberFormat="1" applyFont="1" applyFill="1" applyBorder="1"/>
    <xf numFmtId="164" fontId="4" fillId="0" borderId="6" xfId="0" applyNumberFormat="1" applyFont="1" applyBorder="1"/>
    <xf numFmtId="0" fontId="7" fillId="3" borderId="1" xfId="0" applyFont="1" applyFill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114E-A82D-491D-BA41-C7CFE22627B8}">
  <sheetPr>
    <pageSetUpPr fitToPage="1"/>
  </sheetPr>
  <dimension ref="A1:K81"/>
  <sheetViews>
    <sheetView tabSelected="1" zoomScaleNormal="100" workbookViewId="0">
      <pane ySplit="4" topLeftCell="A66" activePane="bottomLeft" state="frozen"/>
      <selection pane="bottomLeft" activeCell="K56" sqref="K56"/>
    </sheetView>
  </sheetViews>
  <sheetFormatPr defaultColWidth="9.109375" defaultRowHeight="10.199999999999999" x14ac:dyDescent="0.2"/>
  <cols>
    <col min="1" max="1" width="9.5546875" style="1" customWidth="1"/>
    <col min="2" max="2" width="8.88671875" style="2" bestFit="1" customWidth="1"/>
    <col min="3" max="3" width="39" style="1" customWidth="1"/>
    <col min="4" max="4" width="11.44140625" style="78" bestFit="1" customWidth="1"/>
    <col min="5" max="5" width="11" style="78" customWidth="1"/>
    <col min="6" max="6" width="14.5546875" style="3" bestFit="1" customWidth="1"/>
    <col min="7" max="7" width="16" style="4" bestFit="1" customWidth="1"/>
    <col min="8" max="8" width="11.109375" style="3" bestFit="1" customWidth="1"/>
    <col min="9" max="9" width="12.109375" style="3" bestFit="1" customWidth="1"/>
    <col min="10" max="10" width="11.44140625" style="78" bestFit="1" customWidth="1"/>
    <col min="11" max="11" width="27.33203125" style="1" bestFit="1" customWidth="1"/>
    <col min="12" max="16384" width="9.109375" style="1"/>
  </cols>
  <sheetData>
    <row r="1" spans="1:11" ht="18" thickBot="1" x14ac:dyDescent="0.35">
      <c r="A1" s="37" t="s">
        <v>0</v>
      </c>
      <c r="B1" s="38"/>
      <c r="C1" s="39"/>
      <c r="D1" s="6"/>
      <c r="E1" s="6"/>
      <c r="F1" s="6"/>
      <c r="G1" s="7"/>
      <c r="H1" s="6"/>
      <c r="I1" s="8"/>
      <c r="J1" s="6"/>
      <c r="K1" s="5"/>
    </row>
    <row r="2" spans="1:11" ht="18" thickBot="1" x14ac:dyDescent="0.35">
      <c r="A2" s="58" t="s">
        <v>66</v>
      </c>
      <c r="B2" s="59"/>
      <c r="C2" s="60"/>
      <c r="D2" s="6" t="s">
        <v>6</v>
      </c>
      <c r="E2" s="6"/>
      <c r="F2" s="6"/>
      <c r="G2" s="7">
        <v>0.83</v>
      </c>
      <c r="H2" s="6"/>
      <c r="I2" s="8"/>
      <c r="J2" s="81"/>
      <c r="K2" s="5"/>
    </row>
    <row r="3" spans="1:11" ht="13.2" x14ac:dyDescent="0.25">
      <c r="A3" s="62"/>
      <c r="B3" s="63" t="s">
        <v>9</v>
      </c>
      <c r="C3" s="62"/>
      <c r="D3" s="44" t="s">
        <v>67</v>
      </c>
      <c r="E3" s="44" t="s">
        <v>62</v>
      </c>
      <c r="F3" s="44" t="s">
        <v>56</v>
      </c>
      <c r="G3" s="64" t="s">
        <v>4</v>
      </c>
      <c r="H3" s="44" t="s">
        <v>63</v>
      </c>
      <c r="I3" s="65" t="s">
        <v>63</v>
      </c>
      <c r="J3" s="50" t="s">
        <v>58</v>
      </c>
      <c r="K3" s="66" t="s">
        <v>59</v>
      </c>
    </row>
    <row r="4" spans="1:11" ht="13.8" thickBot="1" x14ac:dyDescent="0.3">
      <c r="A4" s="47" t="s">
        <v>1</v>
      </c>
      <c r="B4" s="46" t="s">
        <v>55</v>
      </c>
      <c r="C4" s="47" t="s">
        <v>13</v>
      </c>
      <c r="D4" s="48" t="s">
        <v>8</v>
      </c>
      <c r="E4" s="48" t="s">
        <v>8</v>
      </c>
      <c r="F4" s="49" t="s">
        <v>73</v>
      </c>
      <c r="G4" s="49" t="s">
        <v>73</v>
      </c>
      <c r="H4" s="48" t="s">
        <v>74</v>
      </c>
      <c r="I4" s="67" t="s">
        <v>64</v>
      </c>
      <c r="J4" s="68" t="s">
        <v>68</v>
      </c>
      <c r="K4" s="45"/>
    </row>
    <row r="5" spans="1:11" ht="20.25" customHeight="1" x14ac:dyDescent="0.25">
      <c r="A5" s="9" t="s">
        <v>5</v>
      </c>
      <c r="B5" s="10">
        <v>312.41000000000003</v>
      </c>
      <c r="C5" s="11" t="s">
        <v>10</v>
      </c>
      <c r="D5" s="70">
        <v>9898</v>
      </c>
      <c r="E5" s="71">
        <f>D5/12</f>
        <v>824.83333333333337</v>
      </c>
      <c r="F5" s="12">
        <v>8258.67</v>
      </c>
      <c r="G5" s="69">
        <f>F5/D5</f>
        <v>0.83437765205091941</v>
      </c>
      <c r="H5" s="13">
        <f>E5*2</f>
        <v>1649.6666666666667</v>
      </c>
      <c r="I5" s="14">
        <f>F5+H5</f>
        <v>9908.3366666666661</v>
      </c>
      <c r="J5" s="80">
        <v>9900</v>
      </c>
      <c r="K5" s="61" t="s">
        <v>60</v>
      </c>
    </row>
    <row r="6" spans="1:11" ht="20.100000000000001" customHeight="1" x14ac:dyDescent="0.25">
      <c r="A6" s="32"/>
      <c r="B6" s="16">
        <v>312.43</v>
      </c>
      <c r="C6" s="17" t="s">
        <v>11</v>
      </c>
      <c r="D6" s="72">
        <v>4529</v>
      </c>
      <c r="E6" s="71">
        <f t="shared" ref="E6:E30" si="0">D6/12</f>
        <v>377.41666666666669</v>
      </c>
      <c r="F6" s="18">
        <v>3747.24</v>
      </c>
      <c r="G6" s="69">
        <f t="shared" ref="G6:G30" si="1">F6/D6</f>
        <v>0.82738794435857799</v>
      </c>
      <c r="H6" s="13">
        <f>E6*2</f>
        <v>754.83333333333337</v>
      </c>
      <c r="I6" s="14">
        <f t="shared" ref="I6:I30" si="2">F6+H6</f>
        <v>4502.0733333333328</v>
      </c>
      <c r="J6" s="80">
        <v>4600</v>
      </c>
      <c r="K6" s="61" t="s">
        <v>60</v>
      </c>
    </row>
    <row r="7" spans="1:11" ht="20.100000000000001" customHeight="1" x14ac:dyDescent="0.25">
      <c r="A7" s="33"/>
      <c r="B7" s="16"/>
      <c r="C7" s="17"/>
      <c r="D7" s="72"/>
      <c r="E7" s="71" t="s">
        <v>6</v>
      </c>
      <c r="F7" s="18"/>
      <c r="G7" s="69" t="s">
        <v>6</v>
      </c>
      <c r="H7" s="13" t="s">
        <v>6</v>
      </c>
      <c r="I7" s="14" t="s">
        <v>6</v>
      </c>
      <c r="J7" s="80"/>
      <c r="K7" s="35"/>
    </row>
    <row r="8" spans="1:11" ht="20.100000000000001" customHeight="1" x14ac:dyDescent="0.25">
      <c r="A8" s="33"/>
      <c r="B8" s="16">
        <v>312.63</v>
      </c>
      <c r="C8" s="17" t="s">
        <v>12</v>
      </c>
      <c r="D8" s="72">
        <v>17094</v>
      </c>
      <c r="E8" s="71">
        <f t="shared" si="0"/>
        <v>1424.5</v>
      </c>
      <c r="F8" s="18">
        <v>17691.93</v>
      </c>
      <c r="G8" s="69">
        <f t="shared" si="1"/>
        <v>1.03497893997894</v>
      </c>
      <c r="H8" s="13">
        <f>E8*2</f>
        <v>2849</v>
      </c>
      <c r="I8" s="14">
        <f t="shared" si="2"/>
        <v>20540.93</v>
      </c>
      <c r="J8" s="80">
        <v>21490</v>
      </c>
      <c r="K8" s="61" t="s">
        <v>72</v>
      </c>
    </row>
    <row r="9" spans="1:11" ht="20.100000000000001" customHeight="1" x14ac:dyDescent="0.25">
      <c r="A9" s="33"/>
      <c r="B9" s="16"/>
      <c r="C9" s="17" t="s">
        <v>6</v>
      </c>
      <c r="D9" s="72"/>
      <c r="E9" s="71" t="s">
        <v>6</v>
      </c>
      <c r="F9" s="18"/>
      <c r="G9" s="69" t="s">
        <v>6</v>
      </c>
      <c r="H9" s="13" t="s">
        <v>6</v>
      </c>
      <c r="I9" s="14" t="s">
        <v>6</v>
      </c>
      <c r="J9" s="80"/>
      <c r="K9" s="35"/>
    </row>
    <row r="10" spans="1:11" ht="20.100000000000001" customHeight="1" x14ac:dyDescent="0.25">
      <c r="A10" s="32"/>
      <c r="B10" s="16">
        <v>314.10000000000002</v>
      </c>
      <c r="C10" s="17" t="s">
        <v>15</v>
      </c>
      <c r="D10" s="72">
        <v>27000</v>
      </c>
      <c r="E10" s="71">
        <f t="shared" si="0"/>
        <v>2250</v>
      </c>
      <c r="F10" s="18">
        <v>26986.76</v>
      </c>
      <c r="G10" s="69">
        <f t="shared" si="1"/>
        <v>0.99950962962962953</v>
      </c>
      <c r="H10" s="13">
        <f>E10*2</f>
        <v>4500</v>
      </c>
      <c r="I10" s="14">
        <f t="shared" si="2"/>
        <v>31486.76</v>
      </c>
      <c r="J10" s="80">
        <v>27000</v>
      </c>
      <c r="K10" s="34" t="s">
        <v>69</v>
      </c>
    </row>
    <row r="11" spans="1:11" ht="20.100000000000001" customHeight="1" x14ac:dyDescent="0.25">
      <c r="A11" s="33"/>
      <c r="B11" s="16"/>
      <c r="C11" s="17"/>
      <c r="D11" s="72"/>
      <c r="E11" s="71" t="s">
        <v>6</v>
      </c>
      <c r="F11" s="18"/>
      <c r="G11" s="69" t="s">
        <v>6</v>
      </c>
      <c r="H11" s="13" t="s">
        <v>6</v>
      </c>
      <c r="I11" s="14" t="s">
        <v>6</v>
      </c>
      <c r="J11" s="80"/>
      <c r="K11" s="35"/>
    </row>
    <row r="12" spans="1:11" ht="20.100000000000001" customHeight="1" x14ac:dyDescent="0.25">
      <c r="A12" s="33"/>
      <c r="B12" s="16">
        <v>315.10000000000002</v>
      </c>
      <c r="C12" s="17" t="s">
        <v>16</v>
      </c>
      <c r="D12" s="72">
        <v>7500</v>
      </c>
      <c r="E12" s="71">
        <f t="shared" si="0"/>
        <v>625</v>
      </c>
      <c r="F12" s="18">
        <v>6546.84</v>
      </c>
      <c r="G12" s="69">
        <f t="shared" si="1"/>
        <v>0.87291200000000002</v>
      </c>
      <c r="H12" s="13">
        <f>E12*2</f>
        <v>1250</v>
      </c>
      <c r="I12" s="14">
        <f t="shared" si="2"/>
        <v>7796.84</v>
      </c>
      <c r="J12" s="80">
        <v>7500</v>
      </c>
      <c r="K12" s="61" t="s">
        <v>60</v>
      </c>
    </row>
    <row r="13" spans="1:11" ht="20.100000000000001" customHeight="1" x14ac:dyDescent="0.25">
      <c r="A13" s="33"/>
      <c r="B13" s="16"/>
      <c r="C13" s="17"/>
      <c r="D13" s="72"/>
      <c r="E13" s="71" t="s">
        <v>6</v>
      </c>
      <c r="F13" s="18"/>
      <c r="G13" s="69" t="s">
        <v>6</v>
      </c>
      <c r="H13" s="13" t="s">
        <v>6</v>
      </c>
      <c r="I13" s="14" t="s">
        <v>6</v>
      </c>
      <c r="J13" s="80"/>
      <c r="K13" s="35"/>
    </row>
    <row r="14" spans="1:11" ht="20.100000000000001" customHeight="1" x14ac:dyDescent="0.25">
      <c r="A14" s="32"/>
      <c r="B14" s="16">
        <v>316</v>
      </c>
      <c r="C14" s="17" t="s">
        <v>18</v>
      </c>
      <c r="D14" s="72">
        <v>2500</v>
      </c>
      <c r="E14" s="71">
        <f t="shared" si="0"/>
        <v>208.33333333333334</v>
      </c>
      <c r="F14" s="18">
        <v>780</v>
      </c>
      <c r="G14" s="69">
        <f t="shared" si="1"/>
        <v>0.312</v>
      </c>
      <c r="H14" s="13">
        <f>E14*2</f>
        <v>416.66666666666669</v>
      </c>
      <c r="I14" s="14">
        <f t="shared" si="2"/>
        <v>1196.6666666666667</v>
      </c>
      <c r="J14" s="80">
        <v>2800</v>
      </c>
      <c r="K14" s="35" t="s">
        <v>6</v>
      </c>
    </row>
    <row r="15" spans="1:11" ht="20.100000000000001" customHeight="1" x14ac:dyDescent="0.25">
      <c r="A15" s="33"/>
      <c r="B15" s="16">
        <v>316.10000000000002</v>
      </c>
      <c r="C15" s="17" t="s">
        <v>19</v>
      </c>
      <c r="D15" s="72">
        <v>2000</v>
      </c>
      <c r="E15" s="71">
        <f t="shared" si="0"/>
        <v>166.66666666666666</v>
      </c>
      <c r="F15" s="18">
        <v>1093.8699999999999</v>
      </c>
      <c r="G15" s="69">
        <f t="shared" si="1"/>
        <v>0.54693499999999995</v>
      </c>
      <c r="H15" s="13">
        <f>E15*2</f>
        <v>333.33333333333331</v>
      </c>
      <c r="I15" s="14">
        <f t="shared" si="2"/>
        <v>1427.2033333333331</v>
      </c>
      <c r="J15" s="80">
        <v>1500</v>
      </c>
      <c r="K15" s="35" t="s">
        <v>6</v>
      </c>
    </row>
    <row r="16" spans="1:11" ht="20.100000000000001" customHeight="1" x14ac:dyDescent="0.25">
      <c r="A16" s="33"/>
      <c r="B16" s="16"/>
      <c r="C16" s="17"/>
      <c r="D16" s="72"/>
      <c r="E16" s="71" t="s">
        <v>6</v>
      </c>
      <c r="F16" s="18" t="s">
        <v>6</v>
      </c>
      <c r="G16" s="69" t="s">
        <v>6</v>
      </c>
      <c r="H16" s="13" t="s">
        <v>6</v>
      </c>
      <c r="I16" s="14" t="s">
        <v>6</v>
      </c>
      <c r="J16" s="80"/>
      <c r="K16" s="35"/>
    </row>
    <row r="17" spans="1:11" ht="20.100000000000001" customHeight="1" x14ac:dyDescent="0.25">
      <c r="A17" s="33"/>
      <c r="B17" s="16">
        <v>322</v>
      </c>
      <c r="C17" s="17" t="s">
        <v>17</v>
      </c>
      <c r="D17" s="72">
        <v>32000</v>
      </c>
      <c r="E17" s="71">
        <f t="shared" si="0"/>
        <v>2666.6666666666665</v>
      </c>
      <c r="F17" s="18">
        <v>16596.66</v>
      </c>
      <c r="G17" s="69">
        <f t="shared" si="1"/>
        <v>0.518645625</v>
      </c>
      <c r="H17" s="13">
        <f>E17*2</f>
        <v>5333.333333333333</v>
      </c>
      <c r="I17" s="14">
        <f t="shared" si="2"/>
        <v>21929.993333333332</v>
      </c>
      <c r="J17" s="80">
        <v>25500</v>
      </c>
      <c r="K17" s="35" t="s">
        <v>6</v>
      </c>
    </row>
    <row r="18" spans="1:11" ht="20.100000000000001" customHeight="1" x14ac:dyDescent="0.25">
      <c r="A18" s="32"/>
      <c r="B18" s="19"/>
      <c r="C18" s="17"/>
      <c r="D18" s="72"/>
      <c r="E18" s="71" t="s">
        <v>6</v>
      </c>
      <c r="F18" s="18"/>
      <c r="G18" s="69" t="s">
        <v>6</v>
      </c>
      <c r="H18" s="13" t="s">
        <v>6</v>
      </c>
      <c r="I18" s="14" t="s">
        <v>6</v>
      </c>
      <c r="J18" s="80"/>
      <c r="K18" s="35"/>
    </row>
    <row r="19" spans="1:11" ht="20.100000000000001" customHeight="1" x14ac:dyDescent="0.25">
      <c r="A19" s="33"/>
      <c r="B19" s="16">
        <v>323.10000000000002</v>
      </c>
      <c r="C19" s="17" t="s">
        <v>14</v>
      </c>
      <c r="D19" s="72">
        <v>20100</v>
      </c>
      <c r="E19" s="71">
        <f t="shared" si="0"/>
        <v>1675</v>
      </c>
      <c r="F19" s="18">
        <v>18049.57</v>
      </c>
      <c r="G19" s="69">
        <f t="shared" si="1"/>
        <v>0.89798855721393034</v>
      </c>
      <c r="H19" s="13">
        <f>E19*2</f>
        <v>3350</v>
      </c>
      <c r="I19" s="14">
        <f t="shared" si="2"/>
        <v>21399.57</v>
      </c>
      <c r="J19" s="80">
        <v>21100</v>
      </c>
      <c r="K19" s="34" t="s">
        <v>69</v>
      </c>
    </row>
    <row r="20" spans="1:11" ht="20.100000000000001" customHeight="1" x14ac:dyDescent="0.25">
      <c r="A20" s="33"/>
      <c r="B20" s="16"/>
      <c r="C20" s="17"/>
      <c r="D20" s="72"/>
      <c r="E20" s="71" t="s">
        <v>6</v>
      </c>
      <c r="F20" s="18"/>
      <c r="G20" s="69" t="s">
        <v>6</v>
      </c>
      <c r="H20" s="13" t="s">
        <v>6</v>
      </c>
      <c r="I20" s="14" t="s">
        <v>6</v>
      </c>
      <c r="J20" s="80"/>
      <c r="K20" s="35"/>
    </row>
    <row r="21" spans="1:11" ht="20.100000000000001" customHeight="1" x14ac:dyDescent="0.25">
      <c r="A21" s="33"/>
      <c r="B21" s="16">
        <v>329.5</v>
      </c>
      <c r="C21" s="17" t="s">
        <v>61</v>
      </c>
      <c r="D21" s="72">
        <v>300</v>
      </c>
      <c r="E21" s="71">
        <f t="shared" si="0"/>
        <v>25</v>
      </c>
      <c r="F21" s="18"/>
      <c r="G21" s="69">
        <f t="shared" si="1"/>
        <v>0</v>
      </c>
      <c r="H21" s="13">
        <f>E21*2</f>
        <v>50</v>
      </c>
      <c r="I21" s="14">
        <f t="shared" si="2"/>
        <v>50</v>
      </c>
      <c r="J21" s="80">
        <v>300</v>
      </c>
      <c r="K21" s="35" t="s">
        <v>6</v>
      </c>
    </row>
    <row r="22" spans="1:11" ht="20.100000000000001" customHeight="1" x14ac:dyDescent="0.25">
      <c r="A22" s="32"/>
      <c r="B22" s="16"/>
      <c r="C22" s="17"/>
      <c r="D22" s="72"/>
      <c r="E22" s="71" t="s">
        <v>6</v>
      </c>
      <c r="F22" s="18"/>
      <c r="G22" s="69" t="s">
        <v>6</v>
      </c>
      <c r="H22" s="13" t="s">
        <v>6</v>
      </c>
      <c r="I22" s="14" t="s">
        <v>6</v>
      </c>
      <c r="J22" s="80"/>
      <c r="K22" s="35"/>
    </row>
    <row r="23" spans="1:11" ht="20.100000000000001" customHeight="1" x14ac:dyDescent="0.25">
      <c r="A23" s="33"/>
      <c r="B23" s="16">
        <v>335.18</v>
      </c>
      <c r="C23" s="17" t="s">
        <v>21</v>
      </c>
      <c r="D23" s="72">
        <v>18827</v>
      </c>
      <c r="E23" s="71">
        <f t="shared" si="0"/>
        <v>1568.9166666666667</v>
      </c>
      <c r="F23" s="18">
        <v>19063.169999999998</v>
      </c>
      <c r="G23" s="69">
        <f t="shared" si="1"/>
        <v>1.0125442184097306</v>
      </c>
      <c r="H23" s="13">
        <f>E23*2</f>
        <v>3137.8333333333335</v>
      </c>
      <c r="I23" s="14">
        <f t="shared" si="2"/>
        <v>22201.00333333333</v>
      </c>
      <c r="J23" s="80">
        <v>21000</v>
      </c>
      <c r="K23" s="61" t="s">
        <v>71</v>
      </c>
    </row>
    <row r="24" spans="1:11" ht="20.100000000000001" customHeight="1" x14ac:dyDescent="0.25">
      <c r="A24" s="33"/>
      <c r="B24" s="16">
        <v>335.9</v>
      </c>
      <c r="C24" s="17" t="s">
        <v>20</v>
      </c>
      <c r="D24" s="72">
        <v>8564</v>
      </c>
      <c r="E24" s="71">
        <f t="shared" si="0"/>
        <v>713.66666666666663</v>
      </c>
      <c r="F24" s="18">
        <v>7056.22</v>
      </c>
      <c r="G24" s="69">
        <f t="shared" si="1"/>
        <v>0.82393974778141055</v>
      </c>
      <c r="H24" s="13">
        <f>E24*2</f>
        <v>1427.3333333333333</v>
      </c>
      <c r="I24" s="14">
        <f t="shared" si="2"/>
        <v>8483.5533333333333</v>
      </c>
      <c r="J24" s="80">
        <v>9250</v>
      </c>
      <c r="K24" s="61" t="s">
        <v>71</v>
      </c>
    </row>
    <row r="25" spans="1:11" ht="20.100000000000001" customHeight="1" x14ac:dyDescent="0.25">
      <c r="A25" s="33"/>
      <c r="B25" s="16"/>
      <c r="C25" s="17"/>
      <c r="D25" s="72"/>
      <c r="E25" s="71" t="s">
        <v>6</v>
      </c>
      <c r="F25" s="18"/>
      <c r="G25" s="69" t="s">
        <v>6</v>
      </c>
      <c r="H25" s="13" t="s">
        <v>6</v>
      </c>
      <c r="I25" s="14" t="s">
        <v>6</v>
      </c>
      <c r="J25" s="80"/>
      <c r="K25" s="34"/>
    </row>
    <row r="26" spans="1:11" ht="20.100000000000001" customHeight="1" x14ac:dyDescent="0.25">
      <c r="A26" s="33"/>
      <c r="B26" s="16">
        <v>343.4</v>
      </c>
      <c r="C26" s="17" t="s">
        <v>22</v>
      </c>
      <c r="D26" s="73">
        <v>80</v>
      </c>
      <c r="E26" s="71">
        <f t="shared" si="0"/>
        <v>6.666666666666667</v>
      </c>
      <c r="F26" s="18"/>
      <c r="G26" s="69">
        <f t="shared" si="1"/>
        <v>0</v>
      </c>
      <c r="H26" s="13">
        <v>0</v>
      </c>
      <c r="I26" s="14">
        <f t="shared" si="2"/>
        <v>0</v>
      </c>
      <c r="J26" s="80">
        <v>100</v>
      </c>
      <c r="K26" s="15"/>
    </row>
    <row r="27" spans="1:11" ht="20.100000000000001" customHeight="1" x14ac:dyDescent="0.25">
      <c r="A27" s="33"/>
      <c r="B27" s="16"/>
      <c r="C27" s="17"/>
      <c r="D27" s="73"/>
      <c r="E27" s="71" t="s">
        <v>6</v>
      </c>
      <c r="F27" s="18"/>
      <c r="G27" s="69" t="s">
        <v>6</v>
      </c>
      <c r="H27" s="13" t="s">
        <v>6</v>
      </c>
      <c r="I27" s="14" t="s">
        <v>6</v>
      </c>
      <c r="J27" s="80"/>
      <c r="K27" s="15"/>
    </row>
    <row r="28" spans="1:11" ht="20.100000000000001" customHeight="1" x14ac:dyDescent="0.25">
      <c r="A28" s="33"/>
      <c r="B28" s="16">
        <v>361</v>
      </c>
      <c r="C28" s="17" t="s">
        <v>23</v>
      </c>
      <c r="D28" s="73">
        <v>600</v>
      </c>
      <c r="E28" s="71">
        <f t="shared" si="0"/>
        <v>50</v>
      </c>
      <c r="F28" s="18">
        <v>4760.3599999999997</v>
      </c>
      <c r="G28" s="69">
        <f t="shared" si="1"/>
        <v>7.9339333333333331</v>
      </c>
      <c r="H28" s="13">
        <f>E28*2</f>
        <v>100</v>
      </c>
      <c r="I28" s="14">
        <f t="shared" si="2"/>
        <v>4860.3599999999997</v>
      </c>
      <c r="J28" s="80">
        <v>7200</v>
      </c>
      <c r="K28" s="15"/>
    </row>
    <row r="29" spans="1:11" ht="20.100000000000001" customHeight="1" x14ac:dyDescent="0.25">
      <c r="A29" s="33"/>
      <c r="B29" s="16"/>
      <c r="C29" s="17"/>
      <c r="D29" s="73"/>
      <c r="E29" s="71" t="s">
        <v>6</v>
      </c>
      <c r="F29" s="18"/>
      <c r="G29" s="69"/>
      <c r="H29" s="13" t="s">
        <v>6</v>
      </c>
      <c r="I29" s="14" t="s">
        <v>6</v>
      </c>
      <c r="J29" s="80"/>
      <c r="K29" s="15"/>
    </row>
    <row r="30" spans="1:11" ht="20.100000000000001" customHeight="1" x14ac:dyDescent="0.25">
      <c r="A30" s="32"/>
      <c r="B30" s="16">
        <v>369.9</v>
      </c>
      <c r="C30" s="17" t="s">
        <v>24</v>
      </c>
      <c r="D30" s="73">
        <v>400</v>
      </c>
      <c r="E30" s="71">
        <f t="shared" si="0"/>
        <v>33.333333333333336</v>
      </c>
      <c r="F30" s="18">
        <v>10114.049999999999</v>
      </c>
      <c r="G30" s="69">
        <f t="shared" si="1"/>
        <v>25.285124999999997</v>
      </c>
      <c r="H30" s="13">
        <f>E30*2</f>
        <v>66.666666666666671</v>
      </c>
      <c r="I30" s="14">
        <f t="shared" si="2"/>
        <v>10180.716666666665</v>
      </c>
      <c r="J30" s="80">
        <v>500</v>
      </c>
      <c r="K30" s="15" t="s">
        <v>6</v>
      </c>
    </row>
    <row r="31" spans="1:11" ht="20.100000000000001" customHeight="1" x14ac:dyDescent="0.25">
      <c r="A31" s="33"/>
      <c r="B31" s="16"/>
      <c r="C31" s="17" t="s">
        <v>6</v>
      </c>
      <c r="D31" s="74"/>
      <c r="E31" s="84" t="s">
        <v>6</v>
      </c>
      <c r="F31" s="40"/>
      <c r="G31" s="41"/>
      <c r="H31" s="42"/>
      <c r="I31" s="43"/>
      <c r="J31" s="83"/>
      <c r="K31" s="15"/>
    </row>
    <row r="32" spans="1:11" ht="20.100000000000001" customHeight="1" x14ac:dyDescent="0.25">
      <c r="A32" s="51"/>
      <c r="B32" s="52"/>
      <c r="C32" s="20" t="s">
        <v>2</v>
      </c>
      <c r="D32" s="54">
        <f>SUM(D5:D31)</f>
        <v>151392</v>
      </c>
      <c r="E32" s="54">
        <f t="shared" ref="E32:J32" si="3">SUM(E5:E31)</f>
        <v>12615.999999999998</v>
      </c>
      <c r="F32" s="54">
        <f t="shared" si="3"/>
        <v>140745.34</v>
      </c>
      <c r="G32" s="79">
        <f>F32/D32</f>
        <v>0.92967488374550833</v>
      </c>
      <c r="H32" s="54">
        <f t="shared" si="3"/>
        <v>25218.666666666664</v>
      </c>
      <c r="I32" s="54">
        <f t="shared" si="3"/>
        <v>165964.00666666665</v>
      </c>
      <c r="J32" s="54">
        <f t="shared" si="3"/>
        <v>159740</v>
      </c>
      <c r="K32" s="21">
        <f>(J32-D32)/D32</f>
        <v>5.5141619108010992E-2</v>
      </c>
    </row>
    <row r="33" spans="1:11" ht="20.100000000000001" customHeight="1" x14ac:dyDescent="0.25">
      <c r="A33" s="33"/>
      <c r="B33" s="22"/>
      <c r="C33" s="23"/>
      <c r="D33" s="75"/>
      <c r="E33" s="76"/>
      <c r="F33" s="23"/>
      <c r="G33" s="30"/>
      <c r="H33" s="31"/>
      <c r="I33" s="31"/>
      <c r="J33" s="82"/>
      <c r="K33" s="24"/>
    </row>
    <row r="34" spans="1:11" ht="20.100000000000001" customHeight="1" x14ac:dyDescent="0.25">
      <c r="A34" s="36" t="s">
        <v>65</v>
      </c>
      <c r="B34" s="16">
        <v>512</v>
      </c>
      <c r="C34" s="17" t="s">
        <v>25</v>
      </c>
      <c r="D34" s="73">
        <v>30000</v>
      </c>
      <c r="E34" s="71">
        <f>D34/12</f>
        <v>2500</v>
      </c>
      <c r="F34" s="18">
        <v>19801</v>
      </c>
      <c r="G34" s="69">
        <f t="shared" ref="G34:G76" si="4">F34/D34</f>
        <v>0.66003333333333336</v>
      </c>
      <c r="H34" s="13">
        <f>E34*2</f>
        <v>5000</v>
      </c>
      <c r="I34" s="14">
        <f t="shared" ref="I34:I76" si="5">F34+H34</f>
        <v>24801</v>
      </c>
      <c r="J34" s="80">
        <v>30000</v>
      </c>
      <c r="K34" s="15" t="s">
        <v>6</v>
      </c>
    </row>
    <row r="35" spans="1:11" ht="20.100000000000001" customHeight="1" x14ac:dyDescent="0.25">
      <c r="A35" s="33"/>
      <c r="B35" s="16"/>
      <c r="C35" s="17"/>
      <c r="D35" s="73"/>
      <c r="E35" s="71" t="s">
        <v>6</v>
      </c>
      <c r="F35" s="18"/>
      <c r="G35" s="69" t="s">
        <v>6</v>
      </c>
      <c r="H35" s="13" t="s">
        <v>6</v>
      </c>
      <c r="I35" s="14" t="s">
        <v>6</v>
      </c>
      <c r="J35" s="80"/>
      <c r="K35" s="15"/>
    </row>
    <row r="36" spans="1:11" ht="20.100000000000001" customHeight="1" x14ac:dyDescent="0.25">
      <c r="A36" s="32"/>
      <c r="B36" s="16">
        <v>513.15</v>
      </c>
      <c r="C36" s="17" t="s">
        <v>27</v>
      </c>
      <c r="D36" s="73">
        <v>8000</v>
      </c>
      <c r="E36" s="71">
        <f t="shared" ref="E36:E76" si="6">D36/12</f>
        <v>666.66666666666663</v>
      </c>
      <c r="F36" s="18">
        <v>8188</v>
      </c>
      <c r="G36" s="69">
        <f t="shared" si="4"/>
        <v>1.0235000000000001</v>
      </c>
      <c r="H36" s="13">
        <f>E36*2</f>
        <v>1333.3333333333333</v>
      </c>
      <c r="I36" s="14">
        <f t="shared" si="5"/>
        <v>9521.3333333333339</v>
      </c>
      <c r="J36" s="80">
        <v>9500</v>
      </c>
      <c r="K36" s="15"/>
    </row>
    <row r="37" spans="1:11" ht="20.100000000000001" customHeight="1" x14ac:dyDescent="0.25">
      <c r="A37" s="33"/>
      <c r="B37" s="16">
        <v>513.29999999999995</v>
      </c>
      <c r="C37" s="17" t="s">
        <v>26</v>
      </c>
      <c r="D37" s="73">
        <v>50</v>
      </c>
      <c r="E37" s="71">
        <f t="shared" si="6"/>
        <v>4.166666666666667</v>
      </c>
      <c r="F37" s="18">
        <v>30</v>
      </c>
      <c r="G37" s="69">
        <f t="shared" si="4"/>
        <v>0.6</v>
      </c>
      <c r="H37" s="13">
        <f>E37*2</f>
        <v>8.3333333333333339</v>
      </c>
      <c r="I37" s="14">
        <f t="shared" si="5"/>
        <v>38.333333333333336</v>
      </c>
      <c r="J37" s="80">
        <v>50</v>
      </c>
      <c r="K37" s="15"/>
    </row>
    <row r="38" spans="1:11" ht="20.100000000000001" customHeight="1" x14ac:dyDescent="0.25">
      <c r="A38" s="33"/>
      <c r="B38" s="16">
        <v>513.35</v>
      </c>
      <c r="C38" s="17" t="s">
        <v>28</v>
      </c>
      <c r="D38" s="73">
        <v>950</v>
      </c>
      <c r="E38" s="71">
        <f t="shared" si="6"/>
        <v>79.166666666666671</v>
      </c>
      <c r="F38" s="18">
        <v>540</v>
      </c>
      <c r="G38" s="69">
        <f t="shared" si="4"/>
        <v>0.56842105263157894</v>
      </c>
      <c r="H38" s="13">
        <f>E38*2</f>
        <v>158.33333333333334</v>
      </c>
      <c r="I38" s="14">
        <f t="shared" si="5"/>
        <v>698.33333333333337</v>
      </c>
      <c r="J38" s="80">
        <v>10450</v>
      </c>
      <c r="K38" s="15" t="s">
        <v>75</v>
      </c>
    </row>
    <row r="39" spans="1:11" ht="20.100000000000001" customHeight="1" x14ac:dyDescent="0.25">
      <c r="A39" s="33"/>
      <c r="B39" s="16">
        <v>513.4</v>
      </c>
      <c r="C39" s="17" t="s">
        <v>29</v>
      </c>
      <c r="D39" s="73">
        <v>500</v>
      </c>
      <c r="E39" s="71">
        <f t="shared" si="6"/>
        <v>41.666666666666664</v>
      </c>
      <c r="F39" s="18">
        <v>0</v>
      </c>
      <c r="G39" s="69">
        <f t="shared" si="4"/>
        <v>0</v>
      </c>
      <c r="H39" s="13" t="s">
        <v>6</v>
      </c>
      <c r="I39" s="14" t="s">
        <v>6</v>
      </c>
      <c r="J39" s="80">
        <v>0</v>
      </c>
      <c r="K39" s="15"/>
    </row>
    <row r="40" spans="1:11" ht="20.100000000000001" customHeight="1" x14ac:dyDescent="0.25">
      <c r="A40" s="32"/>
      <c r="B40" s="16">
        <v>513.45000000000005</v>
      </c>
      <c r="C40" s="17" t="s">
        <v>30</v>
      </c>
      <c r="D40" s="73">
        <v>4600</v>
      </c>
      <c r="E40" s="71">
        <f t="shared" si="6"/>
        <v>383.33333333333331</v>
      </c>
      <c r="F40" s="18">
        <v>4325</v>
      </c>
      <c r="G40" s="69">
        <f t="shared" si="4"/>
        <v>0.94021739130434778</v>
      </c>
      <c r="H40" s="13">
        <f>E40*2</f>
        <v>766.66666666666663</v>
      </c>
      <c r="I40" s="14">
        <f t="shared" si="5"/>
        <v>5091.666666666667</v>
      </c>
      <c r="J40" s="80">
        <v>5100</v>
      </c>
      <c r="K40" s="15"/>
    </row>
    <row r="41" spans="1:11" ht="20.100000000000001" customHeight="1" x14ac:dyDescent="0.25">
      <c r="A41" s="33"/>
      <c r="B41" s="16">
        <v>513.54999999999995</v>
      </c>
      <c r="C41" s="17" t="s">
        <v>31</v>
      </c>
      <c r="D41" s="73">
        <v>1600</v>
      </c>
      <c r="E41" s="71">
        <f t="shared" si="6"/>
        <v>133.33333333333334</v>
      </c>
      <c r="F41" s="18">
        <v>1763.18</v>
      </c>
      <c r="G41" s="69">
        <f t="shared" si="4"/>
        <v>1.1019875000000001</v>
      </c>
      <c r="H41" s="13">
        <v>400</v>
      </c>
      <c r="I41" s="14">
        <f t="shared" si="5"/>
        <v>2163.1800000000003</v>
      </c>
      <c r="J41" s="80">
        <v>2200</v>
      </c>
      <c r="K41" s="15"/>
    </row>
    <row r="42" spans="1:11" ht="20.100000000000001" customHeight="1" x14ac:dyDescent="0.25">
      <c r="A42" s="33"/>
      <c r="B42" s="16">
        <v>513.65</v>
      </c>
      <c r="C42" s="17" t="s">
        <v>33</v>
      </c>
      <c r="D42" s="73">
        <v>500</v>
      </c>
      <c r="E42" s="71">
        <f t="shared" si="6"/>
        <v>41.666666666666664</v>
      </c>
      <c r="F42" s="18">
        <v>0</v>
      </c>
      <c r="G42" s="69">
        <f t="shared" si="4"/>
        <v>0</v>
      </c>
      <c r="H42" s="13">
        <f>E42*2</f>
        <v>83.333333333333329</v>
      </c>
      <c r="I42" s="14">
        <f t="shared" si="5"/>
        <v>83.333333333333329</v>
      </c>
      <c r="J42" s="80">
        <v>500</v>
      </c>
      <c r="K42" s="15"/>
    </row>
    <row r="43" spans="1:11" ht="20.100000000000001" customHeight="1" x14ac:dyDescent="0.25">
      <c r="A43" s="33"/>
      <c r="B43" s="16">
        <v>513.70000000000005</v>
      </c>
      <c r="C43" s="17" t="s">
        <v>32</v>
      </c>
      <c r="D43" s="73">
        <v>75</v>
      </c>
      <c r="E43" s="71">
        <f t="shared" si="6"/>
        <v>6.25</v>
      </c>
      <c r="F43" s="18">
        <v>0</v>
      </c>
      <c r="G43" s="69">
        <f t="shared" si="4"/>
        <v>0</v>
      </c>
      <c r="H43" s="13">
        <v>0</v>
      </c>
      <c r="I43" s="14">
        <f t="shared" si="5"/>
        <v>0</v>
      </c>
      <c r="J43" s="80">
        <v>75</v>
      </c>
      <c r="K43" s="15"/>
    </row>
    <row r="44" spans="1:11" ht="20.100000000000001" customHeight="1" x14ac:dyDescent="0.25">
      <c r="A44" s="32"/>
      <c r="B44" s="16">
        <v>513.75</v>
      </c>
      <c r="C44" s="17" t="s">
        <v>34</v>
      </c>
      <c r="D44" s="73">
        <v>19000</v>
      </c>
      <c r="E44" s="71">
        <f t="shared" si="6"/>
        <v>1583.3333333333333</v>
      </c>
      <c r="F44" s="18">
        <v>5790.96</v>
      </c>
      <c r="G44" s="69">
        <f t="shared" si="4"/>
        <v>0.30478736842105264</v>
      </c>
      <c r="H44" s="13">
        <v>1000</v>
      </c>
      <c r="I44" s="14">
        <f t="shared" si="5"/>
        <v>6790.96</v>
      </c>
      <c r="J44" s="80">
        <v>8000</v>
      </c>
      <c r="K44" s="15" t="s">
        <v>6</v>
      </c>
    </row>
    <row r="45" spans="1:11" ht="20.100000000000001" customHeight="1" x14ac:dyDescent="0.25">
      <c r="A45" s="33"/>
      <c r="B45" s="16">
        <v>513.85</v>
      </c>
      <c r="C45" s="17" t="s">
        <v>35</v>
      </c>
      <c r="D45" s="73">
        <v>1600</v>
      </c>
      <c r="E45" s="71">
        <f t="shared" si="6"/>
        <v>133.33333333333334</v>
      </c>
      <c r="F45" s="18">
        <v>1559</v>
      </c>
      <c r="G45" s="69">
        <f t="shared" si="4"/>
        <v>0.97437499999999999</v>
      </c>
      <c r="H45" s="13">
        <v>0</v>
      </c>
      <c r="I45" s="14">
        <f t="shared" si="5"/>
        <v>1559</v>
      </c>
      <c r="J45" s="80">
        <v>1600</v>
      </c>
      <c r="K45" s="15"/>
    </row>
    <row r="46" spans="1:11" ht="20.100000000000001" customHeight="1" x14ac:dyDescent="0.25">
      <c r="A46" s="33"/>
      <c r="B46" s="16"/>
      <c r="C46" s="17"/>
      <c r="D46" s="73"/>
      <c r="E46" s="71" t="s">
        <v>6</v>
      </c>
      <c r="F46" s="18"/>
      <c r="G46" s="69" t="s">
        <v>6</v>
      </c>
      <c r="H46" s="13" t="s">
        <v>6</v>
      </c>
      <c r="I46" s="14" t="s">
        <v>6</v>
      </c>
      <c r="J46" s="80"/>
      <c r="K46" s="15"/>
    </row>
    <row r="47" spans="1:11" ht="20.100000000000001" customHeight="1" x14ac:dyDescent="0.25">
      <c r="A47" s="32"/>
      <c r="B47" s="16">
        <v>514</v>
      </c>
      <c r="C47" s="17" t="s">
        <v>36</v>
      </c>
      <c r="D47" s="73">
        <v>12000</v>
      </c>
      <c r="E47" s="71">
        <f t="shared" si="6"/>
        <v>1000</v>
      </c>
      <c r="F47" s="18">
        <v>9205</v>
      </c>
      <c r="G47" s="69">
        <f t="shared" si="4"/>
        <v>0.76708333333333334</v>
      </c>
      <c r="H47" s="13">
        <f>E47*2</f>
        <v>2000</v>
      </c>
      <c r="I47" s="14">
        <f t="shared" si="5"/>
        <v>11205</v>
      </c>
      <c r="J47" s="80">
        <v>12000</v>
      </c>
      <c r="K47" s="26"/>
    </row>
    <row r="48" spans="1:11" ht="20.100000000000001" customHeight="1" x14ac:dyDescent="0.25">
      <c r="A48" s="33"/>
      <c r="B48" s="16"/>
      <c r="C48" s="17" t="s">
        <v>6</v>
      </c>
      <c r="D48" s="73"/>
      <c r="E48" s="71" t="s">
        <v>6</v>
      </c>
      <c r="F48" s="18"/>
      <c r="G48" s="69" t="s">
        <v>6</v>
      </c>
      <c r="H48" s="13" t="s">
        <v>6</v>
      </c>
      <c r="I48" s="14" t="s">
        <v>6</v>
      </c>
      <c r="J48" s="80"/>
      <c r="K48" s="15"/>
    </row>
    <row r="49" spans="1:11" ht="20.100000000000001" customHeight="1" x14ac:dyDescent="0.25">
      <c r="A49" s="33"/>
      <c r="B49" s="16">
        <v>515</v>
      </c>
      <c r="C49" s="17" t="s">
        <v>37</v>
      </c>
      <c r="D49" s="73">
        <v>100</v>
      </c>
      <c r="E49" s="71">
        <f t="shared" si="6"/>
        <v>8.3333333333333339</v>
      </c>
      <c r="F49" s="18">
        <v>0</v>
      </c>
      <c r="G49" s="69">
        <f t="shared" si="4"/>
        <v>0</v>
      </c>
      <c r="H49" s="13" t="s">
        <v>6</v>
      </c>
      <c r="I49" s="14" t="s">
        <v>6</v>
      </c>
      <c r="J49" s="80">
        <v>0</v>
      </c>
      <c r="K49" s="15"/>
    </row>
    <row r="50" spans="1:11" ht="20.100000000000001" customHeight="1" x14ac:dyDescent="0.25">
      <c r="A50" s="33"/>
      <c r="B50" s="16"/>
      <c r="C50" s="17"/>
      <c r="D50" s="73"/>
      <c r="E50" s="71" t="s">
        <v>6</v>
      </c>
      <c r="F50" s="18"/>
      <c r="G50" s="69" t="s">
        <v>6</v>
      </c>
      <c r="H50" s="13" t="s">
        <v>6</v>
      </c>
      <c r="I50" s="14" t="s">
        <v>6</v>
      </c>
      <c r="J50" s="80"/>
      <c r="K50" s="15"/>
    </row>
    <row r="51" spans="1:11" ht="20.100000000000001" customHeight="1" x14ac:dyDescent="0.25">
      <c r="A51" s="32"/>
      <c r="B51" s="16">
        <v>519.1</v>
      </c>
      <c r="C51" s="17" t="s">
        <v>38</v>
      </c>
      <c r="D51" s="73">
        <v>500</v>
      </c>
      <c r="E51" s="71">
        <f t="shared" si="6"/>
        <v>41.666666666666664</v>
      </c>
      <c r="F51" s="18">
        <v>0</v>
      </c>
      <c r="G51" s="69">
        <f t="shared" si="4"/>
        <v>0</v>
      </c>
      <c r="H51" s="13">
        <v>0</v>
      </c>
      <c r="I51" s="14">
        <f t="shared" si="5"/>
        <v>0</v>
      </c>
      <c r="J51" s="80">
        <v>500</v>
      </c>
      <c r="K51" s="15"/>
    </row>
    <row r="52" spans="1:11" ht="20.100000000000001" customHeight="1" x14ac:dyDescent="0.25">
      <c r="A52" s="33"/>
      <c r="B52" s="16">
        <v>519.15</v>
      </c>
      <c r="C52" s="17" t="s">
        <v>39</v>
      </c>
      <c r="D52" s="73">
        <v>1600</v>
      </c>
      <c r="E52" s="71">
        <f t="shared" si="6"/>
        <v>133.33333333333334</v>
      </c>
      <c r="F52" s="18">
        <v>898.15</v>
      </c>
      <c r="G52" s="69">
        <f t="shared" si="4"/>
        <v>0.56134375000000003</v>
      </c>
      <c r="H52" s="13">
        <v>0</v>
      </c>
      <c r="I52" s="14">
        <f t="shared" si="5"/>
        <v>898.15</v>
      </c>
      <c r="J52" s="80">
        <v>800</v>
      </c>
      <c r="K52" s="15"/>
    </row>
    <row r="53" spans="1:11" ht="20.100000000000001" customHeight="1" x14ac:dyDescent="0.25">
      <c r="A53" s="33"/>
      <c r="B53" s="16">
        <v>519.20000000000005</v>
      </c>
      <c r="C53" s="17" t="s">
        <v>40</v>
      </c>
      <c r="D53" s="73">
        <v>7800</v>
      </c>
      <c r="E53" s="71">
        <f t="shared" si="6"/>
        <v>650</v>
      </c>
      <c r="F53" s="18">
        <v>6575.25</v>
      </c>
      <c r="G53" s="69">
        <f t="shared" si="4"/>
        <v>0.84298076923076926</v>
      </c>
      <c r="H53" s="13">
        <f>E53*2</f>
        <v>1300</v>
      </c>
      <c r="I53" s="14">
        <f t="shared" si="5"/>
        <v>7875.25</v>
      </c>
      <c r="J53" s="80">
        <v>9750</v>
      </c>
      <c r="K53" s="15" t="s">
        <v>76</v>
      </c>
    </row>
    <row r="54" spans="1:11" ht="20.100000000000001" customHeight="1" x14ac:dyDescent="0.25">
      <c r="A54" s="33"/>
      <c r="B54" s="16">
        <v>519.25</v>
      </c>
      <c r="C54" s="17" t="s">
        <v>41</v>
      </c>
      <c r="D54" s="73">
        <v>4500</v>
      </c>
      <c r="E54" s="71">
        <f t="shared" si="6"/>
        <v>375</v>
      </c>
      <c r="F54" s="18">
        <v>3282.82</v>
      </c>
      <c r="G54" s="69">
        <f t="shared" si="4"/>
        <v>0.72951555555555558</v>
      </c>
      <c r="H54" s="13">
        <f>E54*2</f>
        <v>750</v>
      </c>
      <c r="I54" s="14">
        <f t="shared" si="5"/>
        <v>4032.82</v>
      </c>
      <c r="J54" s="80">
        <v>6790</v>
      </c>
      <c r="K54" s="15" t="s">
        <v>77</v>
      </c>
    </row>
    <row r="55" spans="1:11" ht="20.100000000000001" customHeight="1" x14ac:dyDescent="0.25">
      <c r="A55" s="32"/>
      <c r="B55" s="16">
        <v>524</v>
      </c>
      <c r="C55" s="17" t="s">
        <v>57</v>
      </c>
      <c r="D55" s="73">
        <v>0</v>
      </c>
      <c r="E55" s="71" t="s">
        <v>6</v>
      </c>
      <c r="F55" s="18">
        <v>435.5</v>
      </c>
      <c r="G55" s="69" t="s">
        <v>6</v>
      </c>
      <c r="H55" s="13">
        <v>0</v>
      </c>
      <c r="I55" s="14">
        <f t="shared" si="5"/>
        <v>435.5</v>
      </c>
      <c r="J55" s="80"/>
      <c r="K55" s="15"/>
    </row>
    <row r="56" spans="1:11" ht="20.100000000000001" customHeight="1" x14ac:dyDescent="0.25">
      <c r="A56" s="33"/>
      <c r="B56" s="16">
        <v>524.1</v>
      </c>
      <c r="C56" s="17" t="s">
        <v>42</v>
      </c>
      <c r="D56" s="73">
        <v>17000</v>
      </c>
      <c r="E56" s="71">
        <f t="shared" si="6"/>
        <v>1416.6666666666667</v>
      </c>
      <c r="F56" s="18">
        <v>13036.2</v>
      </c>
      <c r="G56" s="69">
        <f t="shared" si="4"/>
        <v>0.76683529411764706</v>
      </c>
      <c r="H56" s="13">
        <f>E56*2</f>
        <v>2833.3333333333335</v>
      </c>
      <c r="I56" s="14">
        <f t="shared" si="5"/>
        <v>15869.533333333335</v>
      </c>
      <c r="J56" s="80">
        <v>20000</v>
      </c>
      <c r="K56" s="15" t="s">
        <v>80</v>
      </c>
    </row>
    <row r="57" spans="1:11" ht="20.100000000000001" customHeight="1" x14ac:dyDescent="0.25">
      <c r="A57" s="33"/>
      <c r="B57" s="16">
        <v>524.15</v>
      </c>
      <c r="C57" s="17" t="s">
        <v>52</v>
      </c>
      <c r="D57" s="73">
        <v>3000</v>
      </c>
      <c r="E57" s="71">
        <f t="shared" si="6"/>
        <v>250</v>
      </c>
      <c r="F57" s="18">
        <v>1820</v>
      </c>
      <c r="G57" s="69">
        <f t="shared" si="4"/>
        <v>0.60666666666666669</v>
      </c>
      <c r="H57" s="13">
        <f>E57*2</f>
        <v>500</v>
      </c>
      <c r="I57" s="14">
        <f t="shared" si="5"/>
        <v>2320</v>
      </c>
      <c r="J57" s="80">
        <v>3200</v>
      </c>
      <c r="K57" s="15"/>
    </row>
    <row r="58" spans="1:11" ht="20.100000000000001" customHeight="1" x14ac:dyDescent="0.25">
      <c r="A58" s="33"/>
      <c r="B58" s="16">
        <v>524.20000000000005</v>
      </c>
      <c r="C58" s="17" t="s">
        <v>54</v>
      </c>
      <c r="D58" s="73">
        <v>600</v>
      </c>
      <c r="E58" s="71">
        <f t="shared" si="6"/>
        <v>50</v>
      </c>
      <c r="F58" s="18">
        <v>375.15</v>
      </c>
      <c r="G58" s="69">
        <f t="shared" si="4"/>
        <v>0.62524999999999997</v>
      </c>
      <c r="H58" s="13">
        <v>200</v>
      </c>
      <c r="I58" s="14">
        <f t="shared" si="5"/>
        <v>575.15</v>
      </c>
      <c r="J58" s="80">
        <v>600</v>
      </c>
      <c r="K58" s="15"/>
    </row>
    <row r="59" spans="1:11" ht="20.100000000000001" customHeight="1" x14ac:dyDescent="0.25">
      <c r="A59" s="32"/>
      <c r="B59" s="16"/>
      <c r="C59" s="17" t="s">
        <v>6</v>
      </c>
      <c r="D59" s="73"/>
      <c r="E59" s="71" t="s">
        <v>6</v>
      </c>
      <c r="F59" s="18"/>
      <c r="G59" s="69" t="s">
        <v>6</v>
      </c>
      <c r="H59" s="13" t="s">
        <v>6</v>
      </c>
      <c r="I59" s="14" t="s">
        <v>6</v>
      </c>
      <c r="J59" s="80"/>
      <c r="K59" s="15"/>
    </row>
    <row r="60" spans="1:11" ht="20.100000000000001" customHeight="1" x14ac:dyDescent="0.25">
      <c r="A60" s="33"/>
      <c r="B60" s="16">
        <v>525</v>
      </c>
      <c r="C60" s="17" t="s">
        <v>53</v>
      </c>
      <c r="D60" s="73">
        <v>1000</v>
      </c>
      <c r="E60" s="71">
        <f t="shared" si="6"/>
        <v>83.333333333333329</v>
      </c>
      <c r="F60" s="18">
        <v>0</v>
      </c>
      <c r="G60" s="69">
        <f t="shared" si="4"/>
        <v>0</v>
      </c>
      <c r="H60" s="13">
        <v>0</v>
      </c>
      <c r="I60" s="14">
        <f t="shared" si="5"/>
        <v>0</v>
      </c>
      <c r="J60" s="80">
        <v>2500</v>
      </c>
      <c r="K60" s="15" t="s">
        <v>78</v>
      </c>
    </row>
    <row r="61" spans="1:11" ht="20.100000000000001" customHeight="1" x14ac:dyDescent="0.25">
      <c r="A61" s="33"/>
      <c r="B61" s="16"/>
      <c r="C61" s="17"/>
      <c r="D61" s="73"/>
      <c r="E61" s="71" t="s">
        <v>6</v>
      </c>
      <c r="F61" s="18"/>
      <c r="G61" s="69" t="s">
        <v>6</v>
      </c>
      <c r="H61" s="13" t="s">
        <v>6</v>
      </c>
      <c r="I61" s="14" t="s">
        <v>6</v>
      </c>
      <c r="J61" s="80"/>
      <c r="K61" s="15"/>
    </row>
    <row r="62" spans="1:11" ht="20.100000000000001" customHeight="1" x14ac:dyDescent="0.25">
      <c r="A62" s="33"/>
      <c r="B62" s="16">
        <v>534</v>
      </c>
      <c r="C62" s="17" t="s">
        <v>43</v>
      </c>
      <c r="D62" s="73">
        <v>50</v>
      </c>
      <c r="E62" s="71">
        <f t="shared" si="6"/>
        <v>4.166666666666667</v>
      </c>
      <c r="F62" s="18">
        <v>49.7</v>
      </c>
      <c r="G62" s="69">
        <f t="shared" si="4"/>
        <v>0.99400000000000011</v>
      </c>
      <c r="H62" s="13">
        <v>0</v>
      </c>
      <c r="I62" s="14">
        <f t="shared" si="5"/>
        <v>49.7</v>
      </c>
      <c r="J62" s="80">
        <v>55</v>
      </c>
      <c r="K62" s="15"/>
    </row>
    <row r="63" spans="1:11" ht="20.100000000000001" customHeight="1" x14ac:dyDescent="0.25">
      <c r="A63" s="32"/>
      <c r="B63" s="16"/>
      <c r="C63" s="17"/>
      <c r="D63" s="73"/>
      <c r="E63" s="71" t="s">
        <v>6</v>
      </c>
      <c r="F63" s="18"/>
      <c r="G63" s="69" t="s">
        <v>6</v>
      </c>
      <c r="H63" s="13" t="s">
        <v>6</v>
      </c>
      <c r="I63" s="14" t="s">
        <v>6</v>
      </c>
      <c r="J63" s="80"/>
      <c r="K63" s="15"/>
    </row>
    <row r="64" spans="1:11" ht="20.100000000000001" customHeight="1" x14ac:dyDescent="0.25">
      <c r="A64" s="33"/>
      <c r="B64" s="16">
        <v>536</v>
      </c>
      <c r="C64" s="17" t="s">
        <v>44</v>
      </c>
      <c r="D64" s="73">
        <v>400</v>
      </c>
      <c r="E64" s="71">
        <f t="shared" si="6"/>
        <v>33.333333333333336</v>
      </c>
      <c r="F64" s="18">
        <v>336.79</v>
      </c>
      <c r="G64" s="69">
        <f t="shared" si="4"/>
        <v>0.84197500000000003</v>
      </c>
      <c r="H64" s="13">
        <f>E64*2</f>
        <v>66.666666666666671</v>
      </c>
      <c r="I64" s="14">
        <f t="shared" si="5"/>
        <v>403.45666666666671</v>
      </c>
      <c r="J64" s="80">
        <v>400</v>
      </c>
      <c r="K64" s="15"/>
    </row>
    <row r="65" spans="1:11" ht="20.100000000000001" customHeight="1" x14ac:dyDescent="0.25">
      <c r="A65" s="33"/>
      <c r="B65" s="16"/>
      <c r="C65" s="17"/>
      <c r="D65" s="73"/>
      <c r="E65" s="71" t="s">
        <v>6</v>
      </c>
      <c r="F65" s="18"/>
      <c r="G65" s="69" t="s">
        <v>6</v>
      </c>
      <c r="H65" s="13" t="s">
        <v>6</v>
      </c>
      <c r="I65" s="14" t="s">
        <v>6</v>
      </c>
      <c r="J65" s="80"/>
      <c r="K65" s="15"/>
    </row>
    <row r="66" spans="1:11" ht="20.100000000000001" customHeight="1" x14ac:dyDescent="0.25">
      <c r="A66" s="33"/>
      <c r="B66" s="16">
        <v>537</v>
      </c>
      <c r="C66" s="17" t="s">
        <v>45</v>
      </c>
      <c r="D66" s="73">
        <v>1000</v>
      </c>
      <c r="E66" s="71">
        <f t="shared" si="6"/>
        <v>83.333333333333329</v>
      </c>
      <c r="F66" s="18">
        <v>936.4</v>
      </c>
      <c r="G66" s="69">
        <f t="shared" si="4"/>
        <v>0.93640000000000001</v>
      </c>
      <c r="H66" s="13">
        <f>E66*2</f>
        <v>166.66666666666666</v>
      </c>
      <c r="I66" s="14">
        <f t="shared" si="5"/>
        <v>1103.0666666666666</v>
      </c>
      <c r="J66" s="80">
        <v>1200</v>
      </c>
      <c r="K66" s="15"/>
    </row>
    <row r="67" spans="1:11" ht="20.100000000000001" customHeight="1" x14ac:dyDescent="0.25">
      <c r="A67" s="32"/>
      <c r="B67" s="16"/>
      <c r="C67" s="17"/>
      <c r="D67" s="73"/>
      <c r="E67" s="71" t="s">
        <v>6</v>
      </c>
      <c r="F67" s="18"/>
      <c r="G67" s="69" t="s">
        <v>6</v>
      </c>
      <c r="H67" s="13" t="s">
        <v>6</v>
      </c>
      <c r="I67" s="14" t="s">
        <v>6</v>
      </c>
      <c r="J67" s="80"/>
      <c r="K67" s="15"/>
    </row>
    <row r="68" spans="1:11" ht="20.100000000000001" customHeight="1" x14ac:dyDescent="0.25">
      <c r="A68" s="33"/>
      <c r="B68" s="16">
        <v>538</v>
      </c>
      <c r="C68" s="17" t="s">
        <v>46</v>
      </c>
      <c r="D68" s="73">
        <v>22000</v>
      </c>
      <c r="E68" s="71">
        <f t="shared" si="6"/>
        <v>1833.3333333333333</v>
      </c>
      <c r="F68" s="18">
        <v>19670.099999999999</v>
      </c>
      <c r="G68" s="69">
        <f t="shared" si="4"/>
        <v>0.89409545454545447</v>
      </c>
      <c r="H68" s="13">
        <f>E68*2</f>
        <v>3666.6666666666665</v>
      </c>
      <c r="I68" s="14">
        <f t="shared" si="5"/>
        <v>23336.766666666666</v>
      </c>
      <c r="J68" s="80">
        <v>23000</v>
      </c>
      <c r="K68" s="15" t="s">
        <v>6</v>
      </c>
    </row>
    <row r="69" spans="1:11" ht="20.100000000000001" customHeight="1" x14ac:dyDescent="0.25">
      <c r="A69" s="33"/>
      <c r="B69" s="16" t="s">
        <v>6</v>
      </c>
      <c r="C69" s="17" t="s">
        <v>6</v>
      </c>
      <c r="D69" s="73"/>
      <c r="E69" s="71" t="s">
        <v>6</v>
      </c>
      <c r="F69" s="18" t="s">
        <v>70</v>
      </c>
      <c r="G69" s="69" t="s">
        <v>6</v>
      </c>
      <c r="H69" s="13" t="s">
        <v>6</v>
      </c>
      <c r="I69" s="14" t="s">
        <v>6</v>
      </c>
      <c r="J69" s="80"/>
      <c r="K69" s="15"/>
    </row>
    <row r="70" spans="1:11" ht="20.100000000000001" customHeight="1" x14ac:dyDescent="0.25">
      <c r="A70" s="33"/>
      <c r="B70" s="16">
        <v>541.1</v>
      </c>
      <c r="C70" s="17" t="s">
        <v>47</v>
      </c>
      <c r="D70" s="73">
        <v>3700</v>
      </c>
      <c r="E70" s="71">
        <f t="shared" si="6"/>
        <v>308.33333333333331</v>
      </c>
      <c r="F70" s="18">
        <v>3420.17</v>
      </c>
      <c r="G70" s="69">
        <f t="shared" si="4"/>
        <v>0.9243702702702703</v>
      </c>
      <c r="H70" s="13">
        <f>E70*2</f>
        <v>616.66666666666663</v>
      </c>
      <c r="I70" s="14">
        <f t="shared" si="5"/>
        <v>4036.8366666666666</v>
      </c>
      <c r="J70" s="80">
        <v>4100</v>
      </c>
      <c r="K70" s="15"/>
    </row>
    <row r="71" spans="1:11" ht="20.100000000000001" customHeight="1" x14ac:dyDescent="0.25">
      <c r="A71" s="32"/>
      <c r="B71" s="16">
        <v>541.15</v>
      </c>
      <c r="C71" s="17" t="s">
        <v>49</v>
      </c>
      <c r="D71" s="73">
        <v>6400</v>
      </c>
      <c r="E71" s="71">
        <f t="shared" si="6"/>
        <v>533.33333333333337</v>
      </c>
      <c r="F71" s="18">
        <v>0</v>
      </c>
      <c r="G71" s="69">
        <f t="shared" si="4"/>
        <v>0</v>
      </c>
      <c r="H71" s="13">
        <v>0</v>
      </c>
      <c r="I71" s="14">
        <f t="shared" si="5"/>
        <v>0</v>
      </c>
      <c r="J71" s="80">
        <v>500</v>
      </c>
      <c r="K71" s="15" t="s">
        <v>6</v>
      </c>
    </row>
    <row r="72" spans="1:11" ht="20.100000000000001" customHeight="1" x14ac:dyDescent="0.25">
      <c r="A72" s="33"/>
      <c r="B72" s="16">
        <v>541.20000000000005</v>
      </c>
      <c r="C72" s="17" t="s">
        <v>48</v>
      </c>
      <c r="D72" s="73">
        <v>2000</v>
      </c>
      <c r="E72" s="71">
        <f t="shared" si="6"/>
        <v>166.66666666666666</v>
      </c>
      <c r="F72" s="18">
        <v>0</v>
      </c>
      <c r="G72" s="69">
        <f t="shared" si="4"/>
        <v>0</v>
      </c>
      <c r="H72" s="13">
        <v>0</v>
      </c>
      <c r="I72" s="14">
        <f t="shared" si="5"/>
        <v>0</v>
      </c>
      <c r="J72" s="80">
        <v>6145</v>
      </c>
      <c r="K72" s="15" t="s">
        <v>79</v>
      </c>
    </row>
    <row r="73" spans="1:11" ht="20.100000000000001" customHeight="1" x14ac:dyDescent="0.25">
      <c r="A73" s="33"/>
      <c r="B73" s="16"/>
      <c r="C73" s="17"/>
      <c r="D73" s="73" t="s">
        <v>6</v>
      </c>
      <c r="E73" s="71" t="s">
        <v>6</v>
      </c>
      <c r="F73" s="18"/>
      <c r="G73" s="69" t="s">
        <v>6</v>
      </c>
      <c r="H73" s="13" t="s">
        <v>6</v>
      </c>
      <c r="I73" s="14" t="s">
        <v>6</v>
      </c>
      <c r="J73" s="80"/>
      <c r="K73" s="15"/>
    </row>
    <row r="74" spans="1:11" ht="20.100000000000001" customHeight="1" x14ac:dyDescent="0.25">
      <c r="A74" s="33"/>
      <c r="B74" s="16">
        <v>572</v>
      </c>
      <c r="C74" s="17" t="s">
        <v>50</v>
      </c>
      <c r="D74" s="73">
        <v>433</v>
      </c>
      <c r="E74" s="71">
        <f t="shared" si="6"/>
        <v>36.083333333333336</v>
      </c>
      <c r="F74" s="18">
        <v>17110.599999999999</v>
      </c>
      <c r="G74" s="69">
        <f t="shared" si="4"/>
        <v>39.516397228637409</v>
      </c>
      <c r="H74" s="13">
        <v>0</v>
      </c>
      <c r="I74" s="14">
        <f t="shared" si="5"/>
        <v>17110.599999999999</v>
      </c>
      <c r="J74" s="80">
        <v>475</v>
      </c>
      <c r="K74" s="15"/>
    </row>
    <row r="75" spans="1:11" ht="20.100000000000001" customHeight="1" x14ac:dyDescent="0.25">
      <c r="A75" s="32"/>
      <c r="B75" s="16"/>
      <c r="C75" s="17"/>
      <c r="D75" s="73"/>
      <c r="E75" s="71" t="s">
        <v>6</v>
      </c>
      <c r="F75" s="18"/>
      <c r="G75" s="69" t="s">
        <v>6</v>
      </c>
      <c r="H75" s="13" t="s">
        <v>6</v>
      </c>
      <c r="I75" s="14" t="s">
        <v>6</v>
      </c>
      <c r="J75" s="80"/>
      <c r="K75" s="15"/>
    </row>
    <row r="76" spans="1:11" ht="20.100000000000001" customHeight="1" x14ac:dyDescent="0.25">
      <c r="A76" s="33"/>
      <c r="B76" s="16">
        <v>574</v>
      </c>
      <c r="C76" s="17" t="s">
        <v>51</v>
      </c>
      <c r="D76" s="73">
        <v>434</v>
      </c>
      <c r="E76" s="71">
        <f t="shared" si="6"/>
        <v>36.166666666666664</v>
      </c>
      <c r="F76" s="18">
        <v>0</v>
      </c>
      <c r="G76" s="69">
        <f t="shared" si="4"/>
        <v>0</v>
      </c>
      <c r="H76" s="13">
        <v>0</v>
      </c>
      <c r="I76" s="14">
        <f t="shared" si="5"/>
        <v>0</v>
      </c>
      <c r="J76" s="80">
        <v>250</v>
      </c>
      <c r="K76" s="15" t="s">
        <v>6</v>
      </c>
    </row>
    <row r="77" spans="1:11" ht="20.100000000000001" customHeight="1" x14ac:dyDescent="0.25">
      <c r="A77" s="33"/>
      <c r="B77" s="16"/>
      <c r="C77" s="17"/>
      <c r="D77" s="77"/>
      <c r="E77" s="84" t="s">
        <v>6</v>
      </c>
      <c r="F77" s="17"/>
      <c r="G77" s="17"/>
      <c r="H77" s="25"/>
      <c r="I77" s="25"/>
      <c r="J77" s="83"/>
      <c r="K77" s="15"/>
    </row>
    <row r="78" spans="1:11" ht="20.100000000000001" customHeight="1" x14ac:dyDescent="0.25">
      <c r="A78" s="51"/>
      <c r="B78" s="52"/>
      <c r="C78" s="20" t="s">
        <v>3</v>
      </c>
      <c r="D78" s="54">
        <f>SUM(D34:D77)</f>
        <v>151392</v>
      </c>
      <c r="E78" s="54">
        <f t="shared" ref="E78:J78" si="7">SUM(E34:E77)</f>
        <v>12616.000000000002</v>
      </c>
      <c r="F78" s="54">
        <f t="shared" si="7"/>
        <v>119148.96999999997</v>
      </c>
      <c r="G78" s="79">
        <f>F78/D78</f>
        <v>0.78702289420841243</v>
      </c>
      <c r="H78" s="54">
        <f t="shared" si="7"/>
        <v>20850.000000000004</v>
      </c>
      <c r="I78" s="54">
        <f>SUM(I34:I77)</f>
        <v>139998.97</v>
      </c>
      <c r="J78" s="54">
        <f t="shared" si="7"/>
        <v>159740</v>
      </c>
      <c r="K78" s="21">
        <f>(J78-D78)/D78</f>
        <v>5.5141619108010992E-2</v>
      </c>
    </row>
    <row r="79" spans="1:11" ht="20.100000000000001" customHeight="1" thickBot="1" x14ac:dyDescent="0.3">
      <c r="A79" s="51"/>
      <c r="B79" s="52"/>
      <c r="C79" s="20" t="s">
        <v>7</v>
      </c>
      <c r="D79" s="57">
        <f>D32-D78</f>
        <v>0</v>
      </c>
      <c r="E79" s="85" t="s">
        <v>6</v>
      </c>
      <c r="F79" s="53">
        <f>F32-F78</f>
        <v>21596.370000000024</v>
      </c>
      <c r="G79" s="55"/>
      <c r="H79" s="56"/>
      <c r="I79" s="53">
        <f>I32-I78</f>
        <v>25965.036666666652</v>
      </c>
      <c r="J79" s="57">
        <f>J32-J78</f>
        <v>0</v>
      </c>
      <c r="K79" s="27"/>
    </row>
    <row r="80" spans="1:11" ht="20.100000000000001" customHeight="1" x14ac:dyDescent="0.25">
      <c r="A80" s="32"/>
      <c r="B80" s="28" t="s">
        <v>6</v>
      </c>
      <c r="C80" s="5"/>
      <c r="D80" s="6"/>
      <c r="E80" s="6"/>
      <c r="F80" s="8"/>
      <c r="G80" s="29"/>
      <c r="H80" s="8"/>
      <c r="I80" s="8"/>
      <c r="J80" s="6"/>
      <c r="K80" s="5"/>
    </row>
    <row r="81" spans="1:1" ht="13.2" x14ac:dyDescent="0.25">
      <c r="A81" s="5"/>
    </row>
  </sheetData>
  <printOptions headings="1" gridLines="1"/>
  <pageMargins left="0.25" right="0.25" top="0.5" bottom="0.5" header="0.3" footer="0.3"/>
  <pageSetup paperSize="5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townofglenridge</dc:creator>
  <cp:lastModifiedBy>glenr</cp:lastModifiedBy>
  <cp:lastPrinted>2023-07-27T14:03:27Z</cp:lastPrinted>
  <dcterms:created xsi:type="dcterms:W3CDTF">2018-04-18T17:24:42Z</dcterms:created>
  <dcterms:modified xsi:type="dcterms:W3CDTF">2023-07-31T12:32:56Z</dcterms:modified>
</cp:coreProperties>
</file>